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5\HGG\6 - JUNHO\PASTA 2\"/>
    </mc:Choice>
  </mc:AlternateContent>
  <xr:revisionPtr revIDLastSave="0" documentId="13_ncr:1_{75807940-D78A-4FE2-A1AD-B7614D77D4D0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7" i="2" l="1"/>
  <c r="B102" i="2" l="1"/>
  <c r="B95" i="2"/>
  <c r="B109" i="2"/>
  <c r="B28" i="2"/>
  <c r="B110" i="2" l="1"/>
  <c r="B158" i="2"/>
  <c r="B156" i="2" l="1"/>
  <c r="B119" i="2"/>
  <c r="B79" i="2"/>
  <c r="B52" i="2"/>
  <c r="B57" i="2"/>
  <c r="B49" i="2"/>
  <c r="B26" i="2" l="1"/>
  <c r="B167" i="2" l="1"/>
  <c r="B173" i="2" s="1"/>
  <c r="B123" i="2"/>
  <c r="B85" i="2"/>
  <c r="B64" i="2"/>
  <c r="B46" i="2"/>
  <c r="B37" i="2"/>
  <c r="B140" i="2" l="1"/>
  <c r="B92" i="2"/>
  <c r="B180" i="2"/>
  <c r="B153" i="2"/>
  <c r="B148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6" i="2"/>
  <c r="B174" i="2" l="1"/>
</calcChain>
</file>

<file path=xl/sharedStrings.xml><?xml version="1.0" encoding="utf-8"?>
<sst xmlns="http://schemas.openxmlformats.org/spreadsheetml/2006/main" count="341" uniqueCount="228">
  <si>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</si>
  <si>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</si>
  <si>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</si>
  <si>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</si>
  <si>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</si>
  <si>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</si>
  <si>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</si>
  <si>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</si>
  <si>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</si>
  <si>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</si>
  <si>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</si>
  <si>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</si>
  <si>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</si>
  <si>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</si>
  <si>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</si>
  <si>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</si>
  <si>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</si>
  <si>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</si>
  <si>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</si>
  <si>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</si>
  <si>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</si>
  <si>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</si>
  <si>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</si>
  <si>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</si>
  <si>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</si>
  <si>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</si>
  <si>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</si>
  <si>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</si>
  <si>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</si>
  <si>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</si>
  <si>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</si>
  <si>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</si>
  <si>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</si>
  <si>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</si>
  <si>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</si>
  <si>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</si>
  <si>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</si>
  <si>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</si>
  <si>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</si>
  <si>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</si>
  <si>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</si>
  <si>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</si>
  <si>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</si>
  <si>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</si>
  <si>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</si>
  <si>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</si>
  <si>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</si>
  <si>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</si>
  <si>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</si>
  <si>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</si>
  <si>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</si>
  <si>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</si>
  <si>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</si>
  <si>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</si>
  <si>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</si>
  <si>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</si>
  <si>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</si>
  <si>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</si>
  <si>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</si>
  <si>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</si>
  <si>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</si>
  <si>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</si>
  <si>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</si>
  <si>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</si>
  <si>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</si>
  <si>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</si>
  <si>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</si>
  <si>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</si>
  <si>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</si>
  <si>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</si>
  <si>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</si>
  <si>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</si>
  <si>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</si>
  <si>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</si>
  <si>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</si>
  <si>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</si>
  <si>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</si>
  <si>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</si>
  <si>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</si>
  <si>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</si>
  <si>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</si>
  <si>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</si>
  <si>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</si>
  <si>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</si>
  <si>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</si>
  <si>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</si>
  <si>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</si>
  <si>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</si>
  <si>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</si>
  <si>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</si>
  <si>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</si>
  <si>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</si>
  <si>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</si>
  <si>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</si>
  <si>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</si>
  <si>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</si>
  <si>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</si>
  <si>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</si>
  <si>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</si>
  <si>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</si>
  <si>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</si>
  <si>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</si>
  <si>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</si>
  <si>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</si>
  <si>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</si>
  <si>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</si>
  <si>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</si>
  <si>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</si>
  <si>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</si>
  <si>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</si>
  <si>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</si>
  <si>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</si>
  <si>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</si>
  <si>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</si>
  <si>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</si>
  <si>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</si>
  <si>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</si>
  <si>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</si>
  <si>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</si>
  <si>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</si>
  <si>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</si>
  <si>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</si>
  <si>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</si>
  <si>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</si>
  <si>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</si>
  <si>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</si>
  <si>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</si>
  <si>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</si>
  <si>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</si>
  <si>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</si>
  <si>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</si>
  <si>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</si>
  <si>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</si>
  <si>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</si>
  <si>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</si>
  <si>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</si>
  <si>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</si>
  <si>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</si>
  <si>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</si>
  <si>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</si>
  <si>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</si>
  <si>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</si>
  <si>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</si>
  <si>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</si>
  <si>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</si>
  <si>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</si>
  <si>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</si>
  <si>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</si>
  <si>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</si>
  <si>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</si>
  <si>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</si>
  <si>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</si>
  <si>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</si>
  <si>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</si>
  <si>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</si>
  <si>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</si>
  <si>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</si>
  <si>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</si>
  <si>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</si>
  <si>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</si>
  <si>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</si>
  <si>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</si>
  <si>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</si>
  <si>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</si>
  <si>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</si>
  <si>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</si>
  <si>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</si>
  <si>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</si>
  <si>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</si>
  <si>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</si>
  <si>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</si>
  <si>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</si>
  <si>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</si>
  <si>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</si>
  <si>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</si>
  <si>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</si>
  <si>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</si>
  <si>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</si>
  <si>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</si>
  <si>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7.3.3 - Ressarcimento de Transplantes HGG - 2512 / 1388 / 000794368964-0</t>
  </si>
  <si>
    <t>2.3.5 - Reforma e Ampliação HGG 2512 / 1388 / 000738994457-0</t>
  </si>
  <si>
    <t>3.2.4 - Reforma e Ampliação HGG 2512 / 1388 / 000738994457-0</t>
  </si>
  <si>
    <t>3.2.6 - Ressarcimento De Transplantes HGG - 2512 / 1388 / 000794368964-0</t>
  </si>
  <si>
    <t>4.2.4 - Reforma e Ampliação HGG 2512 / 1388 / 000738994457-0</t>
  </si>
  <si>
    <t>4.2.6 - Ressarcimento De Transplantes HGG - 2512 / 1388 / 000794368964-0</t>
  </si>
  <si>
    <t>7.3.5 - Reforma e Ampliação HGG 2512 / 1388 / 000738994457 - 0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</si>
  <si>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</si>
  <si>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</si>
  <si>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</si>
  <si>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</si>
  <si>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1.2.6 - CUSTEIO HGG - 0012 / 580133572-9</t>
  </si>
  <si>
    <t xml:space="preserve">1.2.7 - CONTA FIC GIRO CUSTEIO - 0012 / 580133572-9 </t>
  </si>
  <si>
    <t>2.1.1 - Conta Corrente - 2512 / 003 / 577265429-9</t>
  </si>
  <si>
    <t xml:space="preserve">2.3.3 - CONTA FIC GIRO CUSTEIO - 0012 / 580133572-9 </t>
  </si>
  <si>
    <t>2.4.1 - Conta Investimento - FIC Giro 2512 / 003 / 577265429-9</t>
  </si>
  <si>
    <t xml:space="preserve">3.1.3 - Centro de Pesquisa - 2512 / 003 / 577535862-3 </t>
  </si>
  <si>
    <t xml:space="preserve">3.1.4 - CONTA FIC GIRO CUSTEIO - 0012 / 580133572-9 </t>
  </si>
  <si>
    <t>3.2.2 - Conta Investimento - FIC Giro 2512 / 003 / 577265429-9</t>
  </si>
  <si>
    <t>4.1.3 - Centro de Pesquisa - 2512 / 003 / 577535862-3</t>
  </si>
  <si>
    <t>4.2.2 - Conta Investimento - FIC Giro 2512 / 003 / 577265429-9</t>
  </si>
  <si>
    <t xml:space="preserve">7.2.1 - Conta Corrente - 2512 / 003 / 577265429-9 </t>
  </si>
  <si>
    <t>7.2.3 - Centro de Pesquisa - 2512 / 003 / 577535862-3</t>
  </si>
  <si>
    <t>1.2.8 - CONTA FIC GIRO FUNDO TRAB. RESCISÓRIO - 0012 / 580133602-4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</si>
  <si>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</si>
  <si>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</si>
  <si>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</si>
  <si>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</si>
  <si>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SALDO BANCÁRIO ATUAL</t>
  </si>
  <si>
    <t xml:space="preserve">4.1.4 - CONTA FIC GIRO CUSTEIO - 0012 / 580133572-9 </t>
  </si>
  <si>
    <t>7.2.6 - CUSTEIO HGG - 0012 / 580133572-9</t>
  </si>
  <si>
    <t xml:space="preserve">7.2.7 - CONTA FIC GIRO CUSTEIO - 0012 / 580133572-9 </t>
  </si>
  <si>
    <t>1.2.8 - CONTA FIC GIRO  FUNDO TRAB. - 0012 / 580133602-4</t>
  </si>
  <si>
    <t>VIGÊNCIA DO CONTRATO DE GESTÃO/TERMO ADITIVO: 17º TERMO ADITIVO INÍCIO 13/03/2024 E TÉRMINO  13/03/2026</t>
  </si>
  <si>
    <t>7.3.6 - Investimento Ag. 0012 - 000580133592-3</t>
  </si>
  <si>
    <t>1.3.5 - Investimento Ag. 0012 - 000580133592-3</t>
  </si>
  <si>
    <t>2.1.2 - Investimento Ag. 0012 - 000580133592-3</t>
  </si>
  <si>
    <t>2.4.6 - Investimento Ag. 0012 - 000580133592-3</t>
  </si>
  <si>
    <t>3.2.5 - Investimento Ag. 0012 - 000580133592-3</t>
  </si>
  <si>
    <t>4.2.5 - Investimento Ag. 0012 - 000580133592-3</t>
  </si>
  <si>
    <t>2.1.1 - Fundo Trab. Rescisório - 0012 / 580133602-4</t>
  </si>
  <si>
    <t>7.2.5 - Fundo Trab. Rescisório - 0012 / 580133602-4</t>
  </si>
  <si>
    <t>4.1.5 - CONTA FIC GIRO FUNDO TRAB. - 0012 / 580133602-4</t>
  </si>
  <si>
    <t>1.2.5 - Fundo Trab. Rescisório - 0012 / 580133602-4</t>
  </si>
  <si>
    <t>2.3.4 - CONTA FIC GIRO FUNDO TRAB. RESCISÓRIO - 0012 / 580133602-4</t>
  </si>
  <si>
    <t>3.1.5 - CONTA FIC GIRO FUNDO TRAB. RESCISÓRIO - 0012 / 580133602-4</t>
  </si>
  <si>
    <t>2.5.10 - Entrada Fundo Rescisório</t>
  </si>
  <si>
    <t>2.5.11 - Recursos Extracontratuais (Transf. De colaborador de projeto)</t>
  </si>
  <si>
    <t>2.5.9 - Outras Entradas (reclassificação lançamento)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</si>
</sst>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3" fontId="11" fillId="0" borderId="1" xfId="1" applyFont="1" applyFill="1" applyBorder="1" applyAlignment="1"/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0" fontId="11" fillId="0" borderId="0" xfId="0" applyFont="1"/>
    <xf numFmtId="43" fontId="17" fillId="0" borderId="1" xfId="1" applyFont="1" applyBorder="1" applyAlignment="1">
      <alignment horizontal="right" vertical="center" readingOrder="1"/>
    </xf>
    <xf numFmtId="43" fontId="11" fillId="2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43" fontId="1" fillId="0" borderId="1" xfId="1" applyFont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43" fontId="0" fillId="5" borderId="1" xfId="1" applyFont="1" applyFill="1" applyBorder="1" applyAlignment="1">
      <alignment vertical="center"/>
    </xf>
    <xf numFmtId="43" fontId="0" fillId="0" borderId="1" xfId="1" applyFont="1" applyBorder="1"/>
    <xf numFmtId="0" fontId="11" fillId="0" borderId="1" xfId="0" applyFont="1" applyBorder="1" applyAlignment="1">
      <alignment vertical="center" wrapText="1"/>
    </xf>
    <xf numFmtId="43" fontId="0" fillId="0" borderId="1" xfId="1" applyFont="1" applyFill="1" applyBorder="1" applyAlignment="1">
      <alignment vertical="center" wrapText="1"/>
    </xf>
    <xf numFmtId="164" fontId="11" fillId="0" borderId="1" xfId="0" applyNumberFormat="1" applyFont="1" applyBorder="1" applyAlignment="1">
      <alignment horizontal="right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55" t="s">
        <v>1</v>
      </c>
      <c r="B2" s="155"/>
      <c r="C2" s="1"/>
      <c r="D2"/>
    </row>
    <row r="3" spans="1:4" x14ac:dyDescent="0.25">
      <c r="A3" s="155"/>
      <c r="B3" s="155"/>
      <c r="C3" s="1"/>
      <c r="D3"/>
    </row>
    <row r="4" spans="1:4" x14ac:dyDescent="0.25">
      <c r="A4" s="155"/>
      <c r="B4" s="155"/>
      <c r="C4" s="1"/>
      <c r="D4"/>
    </row>
    <row r="5" spans="1:4" x14ac:dyDescent="0.25">
      <c r="A5" s="155"/>
      <c r="B5" s="155"/>
      <c r="C5" s="1"/>
      <c r="D5"/>
    </row>
    <row r="6" spans="1:4" x14ac:dyDescent="0.25">
      <c r="A6" s="155"/>
      <c r="B6" s="155"/>
      <c r="C6" s="1"/>
      <c r="D6"/>
    </row>
    <row r="7" spans="1:4" x14ac:dyDescent="0.25">
      <c r="A7" s="155"/>
      <c r="B7" s="155"/>
      <c r="C7" s="6"/>
      <c r="D7"/>
    </row>
    <row r="8" spans="1:4" ht="23.25" customHeight="1" x14ac:dyDescent="0.25">
      <c r="A8" s="156" t="s">
        <v>2</v>
      </c>
      <c r="B8" s="156"/>
      <c r="C8" s="6"/>
      <c r="D8"/>
    </row>
    <row r="9" spans="1:4" ht="23.25" customHeight="1" x14ac:dyDescent="0.25">
      <c r="A9" s="156"/>
      <c r="B9" s="156"/>
      <c r="C9" s="6"/>
      <c r="D9"/>
    </row>
    <row r="10" spans="1:4" x14ac:dyDescent="0.25">
      <c r="A10" s="158" t="s">
        <v>59</v>
      </c>
      <c r="B10" s="159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60" t="s">
        <v>60</v>
      </c>
      <c r="B12" s="161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60" t="s">
        <v>61</v>
      </c>
      <c r="B14" s="161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60" t="s">
        <v>64</v>
      </c>
      <c r="B17" s="161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64" t="s">
        <v>55</v>
      </c>
      <c r="B22" s="165"/>
      <c r="D22"/>
    </row>
    <row r="23" spans="1:4" ht="26.25" x14ac:dyDescent="0.25">
      <c r="A23" s="42"/>
      <c r="B23" s="162" t="s">
        <v>3</v>
      </c>
      <c r="D23"/>
    </row>
    <row r="24" spans="1:4" ht="14.25" customHeight="1" x14ac:dyDescent="0.25">
      <c r="A24" s="44" t="s">
        <v>65</v>
      </c>
      <c r="B24" s="163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118">
        <v>0</v>
      </c>
      <c r="C122" s="10"/>
    </row>
    <row r="123" spans="1:3" customFormat="1" x14ac:dyDescent="0.25">
      <c r="A123" s="13" t="s">
        <v>24</v>
      </c>
      <c r="B123" s="118">
        <v>0</v>
      </c>
      <c r="C123" s="10"/>
    </row>
    <row r="124" spans="1:3" customFormat="1" x14ac:dyDescent="0.25">
      <c r="A124" s="13" t="s">
        <v>42</v>
      </c>
      <c r="B124" s="118">
        <v>0</v>
      </c>
      <c r="C124" s="10"/>
    </row>
    <row r="125" spans="1:3" customFormat="1" x14ac:dyDescent="0.25">
      <c r="A125" s="12" t="s">
        <v>41</v>
      </c>
      <c r="B125" s="118">
        <v>0</v>
      </c>
      <c r="C125" s="10"/>
    </row>
    <row r="126" spans="1:3" customFormat="1" x14ac:dyDescent="0.25">
      <c r="A126" s="12" t="s">
        <v>43</v>
      </c>
      <c r="B126" s="118">
        <v>0</v>
      </c>
      <c r="C126" s="10"/>
    </row>
    <row r="127" spans="1:3" customFormat="1" x14ac:dyDescent="0.25">
      <c r="A127" s="12" t="s">
        <v>44</v>
      </c>
      <c r="B127" s="118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19">
        <v>0</v>
      </c>
      <c r="C130" s="10"/>
    </row>
    <row r="131" spans="1:3" customFormat="1" x14ac:dyDescent="0.25">
      <c r="A131" s="66" t="s">
        <v>47</v>
      </c>
      <c r="B131" s="118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57"/>
      <c r="B162" s="157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49" t="s">
        <v>36</v>
      </c>
      <c r="B190" s="150"/>
    </row>
    <row r="191" spans="1:4" x14ac:dyDescent="0.25">
      <c r="A191" s="151"/>
      <c r="B191" s="152"/>
    </row>
    <row r="192" spans="1:4" x14ac:dyDescent="0.25">
      <c r="A192" s="153"/>
      <c r="B192" s="154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B183"/>
  <sheetViews>
    <sheetView tabSelected="1" topLeftCell="A58" zoomScaleNormal="100" workbookViewId="0">
      <pane xSplit="1" topLeftCell="B1" activePane="topRight" state="frozen"/>
      <selection activeCell="A14" sqref="A14"/>
      <selection pane="topRight" activeCell="B73" sqref="B73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72"/>
      <c r="B1" s="172"/>
    </row>
    <row r="2" spans="1:2" x14ac:dyDescent="0.25">
      <c r="A2" s="173" t="s">
        <v>1</v>
      </c>
      <c r="B2" s="173"/>
    </row>
    <row r="3" spans="1:2" x14ac:dyDescent="0.25">
      <c r="A3" s="173"/>
      <c r="B3" s="173"/>
    </row>
    <row r="4" spans="1:2" ht="3.75" customHeight="1" x14ac:dyDescent="0.25">
      <c r="A4" s="173"/>
      <c r="B4" s="173"/>
    </row>
    <row r="5" spans="1:2" hidden="1" x14ac:dyDescent="0.25">
      <c r="A5" s="173"/>
      <c r="B5" s="173"/>
    </row>
    <row r="6" spans="1:2" hidden="1" x14ac:dyDescent="0.25">
      <c r="A6" s="173"/>
      <c r="B6" s="173"/>
    </row>
    <row r="7" spans="1:2" hidden="1" x14ac:dyDescent="0.25">
      <c r="A7" s="173"/>
      <c r="B7" s="173"/>
    </row>
    <row r="8" spans="1:2" x14ac:dyDescent="0.25">
      <c r="A8" s="174" t="s">
        <v>2</v>
      </c>
      <c r="B8" s="174"/>
    </row>
    <row r="9" spans="1:2" x14ac:dyDescent="0.25">
      <c r="A9" s="174"/>
      <c r="B9" s="174"/>
    </row>
    <row r="10" spans="1:2" ht="12.95" customHeight="1" x14ac:dyDescent="0.25">
      <c r="A10" s="175" t="s">
        <v>59</v>
      </c>
      <c r="B10" s="176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77" t="s">
        <v>60</v>
      </c>
      <c r="B12" s="178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77" t="s">
        <v>61</v>
      </c>
      <c r="B14" s="178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70" t="s">
        <v>212</v>
      </c>
      <c r="B17" s="171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148">
        <v>13245000.99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66" t="s">
        <v>55</v>
      </c>
      <c r="B22" s="167"/>
    </row>
    <row r="23" spans="1:2" ht="12.95" customHeight="1" x14ac:dyDescent="0.25">
      <c r="A23" s="89"/>
      <c r="B23" s="168">
        <v>45809</v>
      </c>
    </row>
    <row r="24" spans="1:2" ht="12.95" customHeight="1" x14ac:dyDescent="0.25">
      <c r="A24" s="90" t="s">
        <v>187</v>
      </c>
      <c r="B24" s="169"/>
    </row>
    <row r="25" spans="1:2" ht="12.95" customHeight="1" x14ac:dyDescent="0.25">
      <c r="A25" s="91" t="s">
        <v>11</v>
      </c>
      <c r="B25" s="92"/>
    </row>
    <row r="26" spans="1:2" ht="12.95" customHeight="1" x14ac:dyDescent="0.25">
      <c r="A26" s="93" t="s">
        <v>6</v>
      </c>
      <c r="B26" s="115">
        <f>SUM(B27)</f>
        <v>14525.31</v>
      </c>
    </row>
    <row r="27" spans="1:2" ht="12.95" customHeight="1" x14ac:dyDescent="0.25">
      <c r="A27" s="75" t="s">
        <v>66</v>
      </c>
      <c r="B27" s="139">
        <v>14525.31</v>
      </c>
    </row>
    <row r="28" spans="1:2" ht="12.95" customHeight="1" x14ac:dyDescent="0.25">
      <c r="A28" s="95" t="s">
        <v>85</v>
      </c>
      <c r="B28" s="115">
        <f>SUM(B29:B36)</f>
        <v>54168819.700000003</v>
      </c>
    </row>
    <row r="29" spans="1:2" ht="12.95" customHeight="1" x14ac:dyDescent="0.25">
      <c r="A29" s="138" t="s">
        <v>188</v>
      </c>
      <c r="B29" s="120">
        <v>0</v>
      </c>
    </row>
    <row r="30" spans="1:2" ht="12.95" customHeight="1" x14ac:dyDescent="0.25">
      <c r="A30" s="138" t="s">
        <v>160</v>
      </c>
      <c r="B30" s="121">
        <v>23788264.809999999</v>
      </c>
    </row>
    <row r="31" spans="1:2" ht="12.95" customHeight="1" x14ac:dyDescent="0.25">
      <c r="A31" s="138" t="s">
        <v>189</v>
      </c>
      <c r="B31" s="124">
        <v>0</v>
      </c>
    </row>
    <row r="32" spans="1:2" ht="12.95" customHeight="1" x14ac:dyDescent="0.25">
      <c r="A32" s="138" t="s">
        <v>161</v>
      </c>
      <c r="B32" s="125">
        <v>2987603.79</v>
      </c>
    </row>
    <row r="33" spans="1:2" ht="12.95" customHeight="1" x14ac:dyDescent="0.25">
      <c r="A33" s="77" t="s">
        <v>222</v>
      </c>
      <c r="B33" s="125">
        <v>0</v>
      </c>
    </row>
    <row r="34" spans="1:2" ht="12.95" customHeight="1" x14ac:dyDescent="0.25">
      <c r="A34" s="77" t="s">
        <v>190</v>
      </c>
      <c r="B34" s="124">
        <v>0</v>
      </c>
    </row>
    <row r="35" spans="1:2" ht="12.95" customHeight="1" x14ac:dyDescent="0.25">
      <c r="A35" s="77" t="s">
        <v>191</v>
      </c>
      <c r="B35" s="124">
        <v>24555048.460000001</v>
      </c>
    </row>
    <row r="36" spans="1:2" ht="12.95" customHeight="1" x14ac:dyDescent="0.25">
      <c r="A36" s="77" t="s">
        <v>202</v>
      </c>
      <c r="B36" s="124">
        <v>2837902.64</v>
      </c>
    </row>
    <row r="37" spans="1:2" ht="12.95" customHeight="1" x14ac:dyDescent="0.25">
      <c r="A37" s="93" t="s">
        <v>86</v>
      </c>
      <c r="B37" s="115">
        <f>SUM(B38:B42)</f>
        <v>36415377.649999999</v>
      </c>
    </row>
    <row r="38" spans="1:2" ht="12.95" customHeight="1" x14ac:dyDescent="0.25">
      <c r="A38" s="77" t="s">
        <v>162</v>
      </c>
      <c r="B38" s="124">
        <v>13216584</v>
      </c>
    </row>
    <row r="39" spans="1:2" ht="12.95" customHeight="1" x14ac:dyDescent="0.25">
      <c r="A39" s="77" t="s">
        <v>163</v>
      </c>
      <c r="B39" s="124">
        <v>18795451.140000001</v>
      </c>
    </row>
    <row r="40" spans="1:2" ht="12.95" customHeight="1" x14ac:dyDescent="0.25">
      <c r="A40" s="77" t="s">
        <v>80</v>
      </c>
      <c r="B40" s="124">
        <v>4403251.8</v>
      </c>
    </row>
    <row r="41" spans="1:2" ht="12.95" customHeight="1" x14ac:dyDescent="0.25">
      <c r="A41" s="77" t="s">
        <v>186</v>
      </c>
      <c r="B41" s="125">
        <v>90.71</v>
      </c>
    </row>
    <row r="42" spans="1:2" ht="12.95" customHeight="1" x14ac:dyDescent="0.25">
      <c r="A42" s="76" t="s">
        <v>214</v>
      </c>
      <c r="B42" s="124">
        <v>0</v>
      </c>
    </row>
    <row r="43" spans="1:2" ht="12.95" customHeight="1" x14ac:dyDescent="0.25">
      <c r="A43" s="96" t="s">
        <v>9</v>
      </c>
      <c r="B43" s="115">
        <f>B26+B28+B37</f>
        <v>90598722.659999996</v>
      </c>
    </row>
    <row r="44" spans="1:2" ht="12.95" customHeight="1" x14ac:dyDescent="0.25">
      <c r="A44" s="76"/>
      <c r="B44" s="94"/>
    </row>
    <row r="45" spans="1:2" ht="12.95" customHeight="1" x14ac:dyDescent="0.25">
      <c r="A45" s="91" t="s">
        <v>10</v>
      </c>
      <c r="B45" s="91"/>
    </row>
    <row r="46" spans="1:2" ht="12.95" customHeight="1" x14ac:dyDescent="0.25">
      <c r="A46" s="79" t="s">
        <v>84</v>
      </c>
      <c r="B46" s="102">
        <f>B47+B48</f>
        <v>15119353.300000001</v>
      </c>
    </row>
    <row r="47" spans="1:2" ht="12.95" customHeight="1" x14ac:dyDescent="0.25">
      <c r="A47" s="78" t="s">
        <v>192</v>
      </c>
      <c r="B47" s="121">
        <v>0</v>
      </c>
    </row>
    <row r="48" spans="1:2" ht="12.95" customHeight="1" x14ac:dyDescent="0.25">
      <c r="A48" s="78" t="s">
        <v>83</v>
      </c>
      <c r="B48" s="124">
        <v>15119353.300000001</v>
      </c>
    </row>
    <row r="49" spans="1:2" ht="12.95" customHeight="1" x14ac:dyDescent="0.25">
      <c r="A49" s="79" t="s">
        <v>87</v>
      </c>
      <c r="B49" s="102">
        <f>SUM(B50:B51)</f>
        <v>194602.17</v>
      </c>
    </row>
    <row r="50" spans="1:2" ht="12.95" customHeight="1" x14ac:dyDescent="0.25">
      <c r="A50" s="146" t="s">
        <v>219</v>
      </c>
      <c r="B50" s="121">
        <v>194602.17</v>
      </c>
    </row>
    <row r="51" spans="1:2" ht="12.95" customHeight="1" x14ac:dyDescent="0.25">
      <c r="A51" s="78" t="s">
        <v>215</v>
      </c>
      <c r="B51" s="124">
        <v>0</v>
      </c>
    </row>
    <row r="52" spans="1:2" ht="12.95" customHeight="1" x14ac:dyDescent="0.25">
      <c r="A52" s="80" t="s">
        <v>95</v>
      </c>
      <c r="B52" s="102">
        <f>SUM(B53:B56)</f>
        <v>512010.12</v>
      </c>
    </row>
    <row r="53" spans="1:2" ht="12.95" customHeight="1" x14ac:dyDescent="0.25">
      <c r="A53" s="76" t="s">
        <v>164</v>
      </c>
      <c r="B53" s="132">
        <v>160162.92000000001</v>
      </c>
    </row>
    <row r="54" spans="1:2" ht="12.95" customHeight="1" x14ac:dyDescent="0.25">
      <c r="A54" s="76" t="s">
        <v>165</v>
      </c>
      <c r="B54" s="132">
        <v>20113.59</v>
      </c>
    </row>
    <row r="55" spans="1:2" ht="12.95" customHeight="1" x14ac:dyDescent="0.25">
      <c r="A55" s="76" t="s">
        <v>193</v>
      </c>
      <c r="B55" s="122">
        <v>302684.03999999998</v>
      </c>
    </row>
    <row r="56" spans="1:2" ht="12.95" customHeight="1" x14ac:dyDescent="0.25">
      <c r="A56" s="76" t="s">
        <v>223</v>
      </c>
      <c r="B56" s="122">
        <v>29049.57</v>
      </c>
    </row>
    <row r="57" spans="1:2" ht="12.95" customHeight="1" x14ac:dyDescent="0.25">
      <c r="A57" s="80" t="s">
        <v>102</v>
      </c>
      <c r="B57" s="102">
        <f>SUM(B58:B63)</f>
        <v>242344.21999999997</v>
      </c>
    </row>
    <row r="58" spans="1:2" ht="12.95" customHeight="1" x14ac:dyDescent="0.25">
      <c r="A58" s="76" t="s">
        <v>194</v>
      </c>
      <c r="B58" s="132">
        <v>0</v>
      </c>
    </row>
    <row r="59" spans="1:2" ht="12.95" customHeight="1" x14ac:dyDescent="0.25">
      <c r="A59" s="76" t="s">
        <v>166</v>
      </c>
      <c r="B59" s="132">
        <v>89238.07</v>
      </c>
    </row>
    <row r="60" spans="1:2" ht="12.95" customHeight="1" x14ac:dyDescent="0.25">
      <c r="A60" s="76" t="s">
        <v>167</v>
      </c>
      <c r="B60" s="132">
        <v>126602.04</v>
      </c>
    </row>
    <row r="61" spans="1:2" ht="12.95" customHeight="1" x14ac:dyDescent="0.25">
      <c r="A61" s="76" t="s">
        <v>100</v>
      </c>
      <c r="B61" s="127">
        <v>26503.5</v>
      </c>
    </row>
    <row r="62" spans="1:2" ht="12.95" customHeight="1" x14ac:dyDescent="0.25">
      <c r="A62" s="77" t="s">
        <v>180</v>
      </c>
      <c r="B62" s="132">
        <v>0.61</v>
      </c>
    </row>
    <row r="63" spans="1:2" ht="12.95" customHeight="1" x14ac:dyDescent="0.25">
      <c r="A63" s="76" t="s">
        <v>216</v>
      </c>
      <c r="B63" s="127">
        <v>0</v>
      </c>
    </row>
    <row r="64" spans="1:2" ht="12.95" customHeight="1" x14ac:dyDescent="0.25">
      <c r="A64" s="80" t="s">
        <v>46</v>
      </c>
      <c r="B64" s="102">
        <f>SUM(B65:B75)</f>
        <v>44231.630000000005</v>
      </c>
    </row>
    <row r="65" spans="1:2" ht="12.95" customHeight="1" x14ac:dyDescent="0.25">
      <c r="A65" s="81" t="s">
        <v>103</v>
      </c>
      <c r="B65" s="121">
        <v>15591.41</v>
      </c>
    </row>
    <row r="66" spans="1:2" ht="12.95" customHeight="1" x14ac:dyDescent="0.25">
      <c r="A66" s="81" t="s">
        <v>104</v>
      </c>
      <c r="B66" s="124">
        <v>110</v>
      </c>
    </row>
    <row r="67" spans="1:2" ht="12.95" customHeight="1" x14ac:dyDescent="0.25">
      <c r="A67" s="81" t="s">
        <v>105</v>
      </c>
      <c r="B67" s="121">
        <v>25443.74</v>
      </c>
    </row>
    <row r="68" spans="1:2" ht="12.95" customHeight="1" x14ac:dyDescent="0.25">
      <c r="A68" s="81" t="s">
        <v>106</v>
      </c>
      <c r="B68" s="124">
        <v>86.48</v>
      </c>
    </row>
    <row r="69" spans="1:2" ht="12.95" customHeight="1" x14ac:dyDescent="0.25">
      <c r="A69" s="81" t="s">
        <v>107</v>
      </c>
      <c r="B69" s="124">
        <v>0</v>
      </c>
    </row>
    <row r="70" spans="1:2" ht="12.95" customHeight="1" x14ac:dyDescent="0.25">
      <c r="A70" s="81" t="s">
        <v>108</v>
      </c>
      <c r="B70" s="124">
        <v>0</v>
      </c>
    </row>
    <row r="71" spans="1:2" ht="12.95" customHeight="1" x14ac:dyDescent="0.25">
      <c r="A71" s="81" t="s">
        <v>109</v>
      </c>
      <c r="B71" s="124">
        <v>0</v>
      </c>
    </row>
    <row r="72" spans="1:2" ht="12.95" customHeight="1" x14ac:dyDescent="0.25">
      <c r="A72" s="81" t="s">
        <v>110</v>
      </c>
      <c r="B72" s="124">
        <v>0</v>
      </c>
    </row>
    <row r="73" spans="1:2" ht="12.95" customHeight="1" x14ac:dyDescent="0.25">
      <c r="A73" s="81" t="s">
        <v>227</v>
      </c>
      <c r="B73" s="124">
        <v>3000</v>
      </c>
    </row>
    <row r="74" spans="1:2" ht="12.95" customHeight="1" x14ac:dyDescent="0.25">
      <c r="A74" s="81" t="s">
        <v>225</v>
      </c>
      <c r="B74" s="124">
        <v>0</v>
      </c>
    </row>
    <row r="75" spans="1:2" ht="12.95" customHeight="1" x14ac:dyDescent="0.25">
      <c r="A75" s="81" t="s">
        <v>226</v>
      </c>
      <c r="B75" s="124">
        <v>0</v>
      </c>
    </row>
    <row r="76" spans="1:2" ht="12.95" customHeight="1" x14ac:dyDescent="0.25">
      <c r="A76" s="142" t="s">
        <v>12</v>
      </c>
      <c r="B76" s="143">
        <f>B46+B49+B52+B57+B64</f>
        <v>16112541.440000001</v>
      </c>
    </row>
    <row r="77" spans="1:2" ht="12.95" customHeight="1" x14ac:dyDescent="0.25">
      <c r="A77" s="98"/>
      <c r="B77" s="99"/>
    </row>
    <row r="78" spans="1:2" ht="12.95" customHeight="1" x14ac:dyDescent="0.25">
      <c r="A78" s="100" t="s">
        <v>13</v>
      </c>
      <c r="B78" s="101"/>
    </row>
    <row r="79" spans="1:2" ht="12.95" customHeight="1" x14ac:dyDescent="0.25">
      <c r="A79" s="79" t="s">
        <v>203</v>
      </c>
      <c r="B79" s="102">
        <f>SUM(B80:B84)</f>
        <v>9262966.4299999997</v>
      </c>
    </row>
    <row r="80" spans="1:2" ht="12.95" customHeight="1" x14ac:dyDescent="0.25">
      <c r="A80" s="77" t="s">
        <v>169</v>
      </c>
      <c r="B80" s="132">
        <v>1120335.1200000001</v>
      </c>
    </row>
    <row r="81" spans="1:2" ht="12.95" customHeight="1" x14ac:dyDescent="0.25">
      <c r="A81" s="77" t="s">
        <v>168</v>
      </c>
      <c r="B81" s="132">
        <v>72412.69</v>
      </c>
    </row>
    <row r="82" spans="1:2" ht="12.95" customHeight="1" x14ac:dyDescent="0.25">
      <c r="A82" s="76" t="s">
        <v>195</v>
      </c>
      <c r="B82" s="122">
        <v>0</v>
      </c>
    </row>
    <row r="83" spans="1:2" ht="12.95" customHeight="1" x14ac:dyDescent="0.25">
      <c r="A83" s="76" t="s">
        <v>196</v>
      </c>
      <c r="B83" s="122">
        <v>8070218.6200000001</v>
      </c>
    </row>
    <row r="84" spans="1:2" ht="12.95" customHeight="1" x14ac:dyDescent="0.25">
      <c r="A84" s="76" t="s">
        <v>224</v>
      </c>
      <c r="B84" s="122">
        <v>0</v>
      </c>
    </row>
    <row r="85" spans="1:2" ht="12.95" customHeight="1" x14ac:dyDescent="0.25">
      <c r="A85" s="79" t="s">
        <v>204</v>
      </c>
      <c r="B85" s="102">
        <f>SUM(B86:B91)</f>
        <v>976860.1100000001</v>
      </c>
    </row>
    <row r="86" spans="1:2" ht="12.95" customHeight="1" x14ac:dyDescent="0.25">
      <c r="A86" s="76" t="s">
        <v>170</v>
      </c>
      <c r="B86" s="126">
        <v>174900</v>
      </c>
    </row>
    <row r="87" spans="1:2" ht="12.95" customHeight="1" x14ac:dyDescent="0.25">
      <c r="A87" s="76" t="s">
        <v>197</v>
      </c>
      <c r="B87" s="132">
        <v>0</v>
      </c>
    </row>
    <row r="88" spans="1:2" ht="12.95" customHeight="1" x14ac:dyDescent="0.25">
      <c r="A88" s="76" t="s">
        <v>158</v>
      </c>
      <c r="B88" s="122">
        <v>490697.06</v>
      </c>
    </row>
    <row r="89" spans="1:2" ht="12.95" customHeight="1" x14ac:dyDescent="0.25">
      <c r="A89" s="77" t="s">
        <v>181</v>
      </c>
      <c r="B89" s="132">
        <v>0</v>
      </c>
    </row>
    <row r="90" spans="1:2" ht="12.95" customHeight="1" x14ac:dyDescent="0.25">
      <c r="A90" s="76" t="s">
        <v>217</v>
      </c>
      <c r="B90" s="122">
        <v>0</v>
      </c>
    </row>
    <row r="91" spans="1:2" ht="12.95" customHeight="1" x14ac:dyDescent="0.25">
      <c r="A91" s="76" t="s">
        <v>182</v>
      </c>
      <c r="B91" s="126">
        <v>311263.05</v>
      </c>
    </row>
    <row r="92" spans="1:2" ht="12.95" customHeight="1" x14ac:dyDescent="0.25">
      <c r="A92" s="82" t="s">
        <v>16</v>
      </c>
      <c r="B92" s="102">
        <f>B79+B85</f>
        <v>10239826.539999999</v>
      </c>
    </row>
    <row r="93" spans="1:2" ht="12.95" customHeight="1" x14ac:dyDescent="0.25">
      <c r="A93" s="80"/>
      <c r="B93" s="103"/>
    </row>
    <row r="94" spans="1:2" ht="12.95" customHeight="1" x14ac:dyDescent="0.25">
      <c r="A94" s="104" t="s">
        <v>18</v>
      </c>
      <c r="B94" s="105"/>
    </row>
    <row r="95" spans="1:2" ht="12.95" customHeight="1" x14ac:dyDescent="0.25">
      <c r="A95" s="83" t="s">
        <v>205</v>
      </c>
      <c r="B95" s="116">
        <f>SUM(B96:B100)</f>
        <v>9550110.3900000006</v>
      </c>
    </row>
    <row r="96" spans="1:2" ht="12.95" customHeight="1" x14ac:dyDescent="0.25">
      <c r="A96" s="77" t="s">
        <v>171</v>
      </c>
      <c r="B96" s="122">
        <v>0</v>
      </c>
    </row>
    <row r="97" spans="1:2" ht="12.95" customHeight="1" x14ac:dyDescent="0.25">
      <c r="A97" s="77" t="s">
        <v>172</v>
      </c>
      <c r="B97" s="122">
        <v>0</v>
      </c>
    </row>
    <row r="98" spans="1:2" ht="12.95" customHeight="1" x14ac:dyDescent="0.25">
      <c r="A98" s="76" t="s">
        <v>198</v>
      </c>
      <c r="B98" s="122">
        <v>0</v>
      </c>
    </row>
    <row r="99" spans="1:2" ht="12.95" customHeight="1" x14ac:dyDescent="0.25">
      <c r="A99" s="76" t="s">
        <v>208</v>
      </c>
      <c r="B99" s="122">
        <v>9355508.2200000007</v>
      </c>
    </row>
    <row r="100" spans="1:2" ht="12.95" customHeight="1" x14ac:dyDescent="0.25">
      <c r="A100" s="76" t="s">
        <v>221</v>
      </c>
      <c r="B100" s="122">
        <v>194602.17</v>
      </c>
    </row>
    <row r="101" spans="1:2" ht="12.95" customHeight="1" x14ac:dyDescent="0.25">
      <c r="A101" s="80" t="s">
        <v>7</v>
      </c>
      <c r="B101" s="116"/>
    </row>
    <row r="102" spans="1:2" ht="12.95" customHeight="1" x14ac:dyDescent="0.25">
      <c r="A102" s="80" t="s">
        <v>206</v>
      </c>
      <c r="B102" s="116">
        <f>SUM(B103:B108)</f>
        <v>2109016.7200000002</v>
      </c>
    </row>
    <row r="103" spans="1:2" ht="12.95" customHeight="1" x14ac:dyDescent="0.25">
      <c r="A103" s="76" t="s">
        <v>173</v>
      </c>
      <c r="B103" s="122">
        <v>0</v>
      </c>
    </row>
    <row r="104" spans="1:2" ht="12.95" customHeight="1" x14ac:dyDescent="0.25">
      <c r="A104" s="76" t="s">
        <v>199</v>
      </c>
      <c r="B104" s="122">
        <v>0</v>
      </c>
    </row>
    <row r="105" spans="1:2" ht="12.95" customHeight="1" x14ac:dyDescent="0.25">
      <c r="A105" s="76" t="s">
        <v>159</v>
      </c>
      <c r="B105" s="122">
        <v>0</v>
      </c>
    </row>
    <row r="106" spans="1:2" ht="12.95" customHeight="1" x14ac:dyDescent="0.25">
      <c r="A106" s="77" t="s">
        <v>183</v>
      </c>
      <c r="B106" s="122">
        <v>0</v>
      </c>
    </row>
    <row r="107" spans="1:2" ht="12.95" customHeight="1" x14ac:dyDescent="0.25">
      <c r="A107" s="76" t="s">
        <v>218</v>
      </c>
      <c r="B107" s="122">
        <v>0</v>
      </c>
    </row>
    <row r="108" spans="1:2" ht="12.95" customHeight="1" x14ac:dyDescent="0.25">
      <c r="A108" s="76" t="s">
        <v>184</v>
      </c>
      <c r="B108" s="122">
        <v>2109016.7200000002</v>
      </c>
    </row>
    <row r="109" spans="1:2" ht="12.95" customHeight="1" x14ac:dyDescent="0.25">
      <c r="A109" s="80" t="s">
        <v>0</v>
      </c>
      <c r="B109" s="116">
        <f>SUM(B103:B108)</f>
        <v>2109016.7200000002</v>
      </c>
    </row>
    <row r="110" spans="1:2" ht="12.95" customHeight="1" x14ac:dyDescent="0.25">
      <c r="A110" s="100" t="s">
        <v>20</v>
      </c>
      <c r="B110" s="106">
        <f>B95+B102</f>
        <v>11659127.110000001</v>
      </c>
    </row>
    <row r="111" spans="1:2" ht="12.95" customHeight="1" x14ac:dyDescent="0.25">
      <c r="A111" s="80"/>
      <c r="B111" s="103"/>
    </row>
    <row r="112" spans="1:2" ht="12.95" customHeight="1" x14ac:dyDescent="0.25">
      <c r="A112" s="100" t="s">
        <v>21</v>
      </c>
      <c r="B112" s="107"/>
    </row>
    <row r="113" spans="1:2" ht="12.95" customHeight="1" x14ac:dyDescent="0.25">
      <c r="A113" s="100" t="s">
        <v>22</v>
      </c>
      <c r="B113" s="100"/>
    </row>
    <row r="114" spans="1:2" ht="12.95" customHeight="1" x14ac:dyDescent="0.25">
      <c r="A114" s="84" t="s">
        <v>23</v>
      </c>
      <c r="B114" s="128">
        <v>4442640.45</v>
      </c>
    </row>
    <row r="115" spans="1:2" ht="12.95" customHeight="1" x14ac:dyDescent="0.25">
      <c r="A115" s="85" t="s">
        <v>24</v>
      </c>
      <c r="B115" s="128">
        <v>2042905.75</v>
      </c>
    </row>
    <row r="116" spans="1:2" ht="12.95" customHeight="1" x14ac:dyDescent="0.25">
      <c r="A116" s="85" t="s">
        <v>42</v>
      </c>
      <c r="B116" s="128">
        <v>2861026.54</v>
      </c>
    </row>
    <row r="117" spans="1:2" ht="12.95" customHeight="1" x14ac:dyDescent="0.25">
      <c r="A117" s="84" t="s">
        <v>41</v>
      </c>
      <c r="B117" s="128">
        <v>0</v>
      </c>
    </row>
    <row r="118" spans="1:2" ht="12.95" customHeight="1" x14ac:dyDescent="0.25">
      <c r="A118" s="84" t="s">
        <v>43</v>
      </c>
      <c r="B118" s="128">
        <v>552805.15</v>
      </c>
    </row>
    <row r="119" spans="1:2" ht="12.95" customHeight="1" x14ac:dyDescent="0.25">
      <c r="A119" s="117" t="s">
        <v>44</v>
      </c>
      <c r="B119" s="102">
        <f>SUM(B120:B121)</f>
        <v>2798762.69</v>
      </c>
    </row>
    <row r="120" spans="1:2" ht="12.95" customHeight="1" x14ac:dyDescent="0.25">
      <c r="A120" s="84" t="s">
        <v>124</v>
      </c>
      <c r="B120" s="128">
        <v>2725409.77</v>
      </c>
    </row>
    <row r="121" spans="1:2" ht="12.95" customHeight="1" x14ac:dyDescent="0.25">
      <c r="A121" s="84" t="s">
        <v>125</v>
      </c>
      <c r="B121" s="128">
        <v>73352.92</v>
      </c>
    </row>
    <row r="122" spans="1:2" ht="12.95" customHeight="1" x14ac:dyDescent="0.25">
      <c r="A122" s="108" t="s">
        <v>45</v>
      </c>
      <c r="B122" s="101"/>
    </row>
    <row r="123" spans="1:2" ht="12.95" customHeight="1" x14ac:dyDescent="0.25">
      <c r="A123" s="83" t="s">
        <v>47</v>
      </c>
      <c r="B123" s="102">
        <f>SUM(B124:B139)</f>
        <v>600235.65</v>
      </c>
    </row>
    <row r="124" spans="1:2" ht="12.95" customHeight="1" x14ac:dyDescent="0.25">
      <c r="A124" s="81" t="s">
        <v>126</v>
      </c>
      <c r="B124" s="128">
        <v>334806.71000000002</v>
      </c>
    </row>
    <row r="125" spans="1:2" ht="12.95" customHeight="1" x14ac:dyDescent="0.25">
      <c r="A125" s="81" t="s">
        <v>127</v>
      </c>
      <c r="B125" s="128">
        <v>7974.47</v>
      </c>
    </row>
    <row r="126" spans="1:2" ht="12.95" customHeight="1" x14ac:dyDescent="0.25">
      <c r="A126" s="81" t="s">
        <v>128</v>
      </c>
      <c r="B126" s="122">
        <v>0</v>
      </c>
    </row>
    <row r="127" spans="1:2" ht="12.95" customHeight="1" x14ac:dyDescent="0.25">
      <c r="A127" s="81" t="s">
        <v>129</v>
      </c>
      <c r="B127" s="128">
        <v>105504.4</v>
      </c>
    </row>
    <row r="128" spans="1:2" ht="12.95" customHeight="1" x14ac:dyDescent="0.25">
      <c r="A128" s="81" t="s">
        <v>130</v>
      </c>
      <c r="B128" s="128">
        <v>63580.9</v>
      </c>
    </row>
    <row r="129" spans="1:2" ht="12.95" customHeight="1" x14ac:dyDescent="0.25">
      <c r="A129" s="81" t="s">
        <v>131</v>
      </c>
      <c r="B129" s="122">
        <v>1651.38</v>
      </c>
    </row>
    <row r="130" spans="1:2" ht="12.95" customHeight="1" x14ac:dyDescent="0.25">
      <c r="A130" s="81" t="s">
        <v>132</v>
      </c>
      <c r="B130" s="122">
        <v>25443.74</v>
      </c>
    </row>
    <row r="131" spans="1:2" ht="12.95" customHeight="1" x14ac:dyDescent="0.25">
      <c r="A131" s="81" t="s">
        <v>133</v>
      </c>
      <c r="B131" s="122">
        <v>2419.7199999999998</v>
      </c>
    </row>
    <row r="132" spans="1:2" ht="12.95" customHeight="1" x14ac:dyDescent="0.25">
      <c r="A132" s="81" t="s">
        <v>134</v>
      </c>
      <c r="B132" s="122">
        <v>0</v>
      </c>
    </row>
    <row r="133" spans="1:2" ht="12.95" customHeight="1" x14ac:dyDescent="0.25">
      <c r="A133" s="81" t="s">
        <v>135</v>
      </c>
      <c r="B133" s="128">
        <v>417.17</v>
      </c>
    </row>
    <row r="134" spans="1:2" ht="12.95" customHeight="1" x14ac:dyDescent="0.25">
      <c r="A134" s="81" t="s">
        <v>136</v>
      </c>
      <c r="B134" s="128">
        <v>19324.990000000002</v>
      </c>
    </row>
    <row r="135" spans="1:2" ht="12.95" customHeight="1" x14ac:dyDescent="0.25">
      <c r="A135" s="81" t="s">
        <v>137</v>
      </c>
      <c r="B135" s="128">
        <v>39112.17</v>
      </c>
    </row>
    <row r="136" spans="1:2" ht="12.95" customHeight="1" x14ac:dyDescent="0.25">
      <c r="A136" s="81" t="s">
        <v>138</v>
      </c>
      <c r="B136" s="122">
        <v>0</v>
      </c>
    </row>
    <row r="137" spans="1:2" ht="12.95" customHeight="1" x14ac:dyDescent="0.25">
      <c r="A137" s="81" t="s">
        <v>139</v>
      </c>
      <c r="B137" s="122">
        <v>0</v>
      </c>
    </row>
    <row r="138" spans="1:2" ht="12.95" customHeight="1" x14ac:dyDescent="0.25">
      <c r="A138" s="81" t="s">
        <v>140</v>
      </c>
      <c r="B138" s="122">
        <v>0</v>
      </c>
    </row>
    <row r="139" spans="1:2" ht="12.95" customHeight="1" x14ac:dyDescent="0.25">
      <c r="A139" s="81" t="s">
        <v>141</v>
      </c>
      <c r="B139" s="122">
        <v>0</v>
      </c>
    </row>
    <row r="140" spans="1:2" ht="12.95" customHeight="1" x14ac:dyDescent="0.25">
      <c r="A140" s="80" t="s">
        <v>157</v>
      </c>
      <c r="B140" s="52">
        <f>SUM(B114,B115,B116,B117,B118,B119,B122,B123)</f>
        <v>13298376.23</v>
      </c>
    </row>
    <row r="141" spans="1:2" ht="12.95" customHeight="1" x14ac:dyDescent="0.25">
      <c r="A141" s="80"/>
      <c r="B141" s="109"/>
    </row>
    <row r="142" spans="1:2" ht="12.95" customHeight="1" x14ac:dyDescent="0.25">
      <c r="A142" s="104" t="s">
        <v>25</v>
      </c>
      <c r="B142" s="144"/>
    </row>
    <row r="143" spans="1:2" ht="12.95" customHeight="1" x14ac:dyDescent="0.25">
      <c r="A143" s="84" t="s">
        <v>26</v>
      </c>
      <c r="B143" s="145">
        <v>352878.49</v>
      </c>
    </row>
    <row r="144" spans="1:2" ht="12.95" customHeight="1" x14ac:dyDescent="0.25">
      <c r="A144" s="84" t="s">
        <v>27</v>
      </c>
      <c r="B144" s="124">
        <v>287871.90000000002</v>
      </c>
    </row>
    <row r="145" spans="1:2" ht="12.95" customHeight="1" x14ac:dyDescent="0.25">
      <c r="A145" s="86" t="s">
        <v>28</v>
      </c>
      <c r="B145" s="133">
        <v>0</v>
      </c>
    </row>
    <row r="146" spans="1:2" ht="12.95" customHeight="1" x14ac:dyDescent="0.25">
      <c r="A146" s="86" t="s">
        <v>49</v>
      </c>
      <c r="B146" s="133">
        <v>0</v>
      </c>
    </row>
    <row r="147" spans="1:2" ht="12.95" customHeight="1" x14ac:dyDescent="0.25">
      <c r="A147" s="80" t="s">
        <v>57</v>
      </c>
      <c r="B147" s="97">
        <f>B143+B144+B145+B146</f>
        <v>640750.39</v>
      </c>
    </row>
    <row r="148" spans="1:2" ht="12.95" customHeight="1" x14ac:dyDescent="0.25">
      <c r="A148" s="80" t="s">
        <v>56</v>
      </c>
      <c r="B148" s="116">
        <f>B140+B147</f>
        <v>13939126.620000001</v>
      </c>
    </row>
    <row r="149" spans="1:2" ht="12.95" customHeight="1" x14ac:dyDescent="0.25">
      <c r="A149" s="80"/>
      <c r="B149" s="99"/>
    </row>
    <row r="150" spans="1:2" ht="12.95" customHeight="1" x14ac:dyDescent="0.25">
      <c r="A150" s="104" t="s">
        <v>29</v>
      </c>
      <c r="B150" s="105"/>
    </row>
    <row r="151" spans="1:2" ht="12.95" customHeight="1" x14ac:dyDescent="0.25">
      <c r="A151" s="84" t="s">
        <v>30</v>
      </c>
      <c r="B151" s="136">
        <v>0</v>
      </c>
    </row>
    <row r="152" spans="1:2" ht="12.95" customHeight="1" x14ac:dyDescent="0.25">
      <c r="A152" s="84" t="s">
        <v>31</v>
      </c>
      <c r="B152" s="137">
        <v>0</v>
      </c>
    </row>
    <row r="153" spans="1:2" ht="12.95" customHeight="1" x14ac:dyDescent="0.25">
      <c r="A153" s="87" t="s">
        <v>32</v>
      </c>
      <c r="B153" s="110">
        <f>B151+B152</f>
        <v>0</v>
      </c>
    </row>
    <row r="154" spans="1:2" ht="12.95" customHeight="1" x14ac:dyDescent="0.25">
      <c r="A154" s="80"/>
      <c r="B154" s="80"/>
    </row>
    <row r="155" spans="1:2" ht="12.95" customHeight="1" x14ac:dyDescent="0.25">
      <c r="A155" s="91" t="s">
        <v>142</v>
      </c>
      <c r="B155" s="111"/>
    </row>
    <row r="156" spans="1:2" ht="12.95" customHeight="1" x14ac:dyDescent="0.25">
      <c r="A156" s="129" t="s">
        <v>33</v>
      </c>
      <c r="B156" s="115">
        <f>SUM(B157)</f>
        <v>12940.22</v>
      </c>
    </row>
    <row r="157" spans="1:2" ht="12.95" customHeight="1" x14ac:dyDescent="0.25">
      <c r="A157" s="76" t="s">
        <v>143</v>
      </c>
      <c r="B157" s="147">
        <v>12940.22</v>
      </c>
    </row>
    <row r="158" spans="1:2" ht="12.95" customHeight="1" x14ac:dyDescent="0.25">
      <c r="A158" s="129" t="s">
        <v>176</v>
      </c>
      <c r="B158" s="115">
        <f>SUM(B159:B166)</f>
        <v>54969348.780000009</v>
      </c>
    </row>
    <row r="159" spans="1:2" ht="12.95" customHeight="1" x14ac:dyDescent="0.25">
      <c r="A159" s="76" t="s">
        <v>200</v>
      </c>
      <c r="B159" s="122">
        <v>1413</v>
      </c>
    </row>
    <row r="160" spans="1:2" ht="12.95" customHeight="1" x14ac:dyDescent="0.25">
      <c r="A160" s="75" t="s">
        <v>174</v>
      </c>
      <c r="B160" s="134">
        <v>22828058.609999999</v>
      </c>
    </row>
    <row r="161" spans="1:2" ht="12.95" customHeight="1" x14ac:dyDescent="0.25">
      <c r="A161" s="76" t="s">
        <v>201</v>
      </c>
      <c r="B161" s="122">
        <v>0</v>
      </c>
    </row>
    <row r="162" spans="1:2" ht="12.95" customHeight="1" x14ac:dyDescent="0.25">
      <c r="A162" s="75" t="s">
        <v>175</v>
      </c>
      <c r="B162" s="123">
        <v>2935300.69</v>
      </c>
    </row>
    <row r="163" spans="1:2" ht="12.95" customHeight="1" x14ac:dyDescent="0.25">
      <c r="A163" s="76" t="s">
        <v>220</v>
      </c>
      <c r="B163" s="122">
        <v>0</v>
      </c>
    </row>
    <row r="164" spans="1:2" ht="12.95" customHeight="1" x14ac:dyDescent="0.25">
      <c r="A164" s="77" t="s">
        <v>209</v>
      </c>
      <c r="B164" s="122">
        <v>0</v>
      </c>
    </row>
    <row r="165" spans="1:2" ht="12.95" customHeight="1" x14ac:dyDescent="0.25">
      <c r="A165" s="76" t="s">
        <v>210</v>
      </c>
      <c r="B165" s="122">
        <v>26143022.100000001</v>
      </c>
    </row>
    <row r="166" spans="1:2" ht="12.95" customHeight="1" x14ac:dyDescent="0.25">
      <c r="A166" s="76" t="s">
        <v>211</v>
      </c>
      <c r="B166" s="122">
        <v>3061554.38</v>
      </c>
    </row>
    <row r="167" spans="1:2" ht="12.95" customHeight="1" x14ac:dyDescent="0.25">
      <c r="A167" s="129" t="s">
        <v>177</v>
      </c>
      <c r="B167" s="115">
        <f>SUM(B168:B172)</f>
        <v>37789848.480000004</v>
      </c>
    </row>
    <row r="168" spans="1:2" ht="12.95" customHeight="1" x14ac:dyDescent="0.25">
      <c r="A168" s="75" t="s">
        <v>178</v>
      </c>
      <c r="B168" s="134">
        <v>13130920.07</v>
      </c>
    </row>
    <row r="169" spans="1:2" ht="12.95" customHeight="1" x14ac:dyDescent="0.25">
      <c r="A169" s="75" t="s">
        <v>179</v>
      </c>
      <c r="B169" s="122">
        <v>20719790.850000001</v>
      </c>
    </row>
    <row r="170" spans="1:2" ht="12.95" customHeight="1" x14ac:dyDescent="0.25">
      <c r="A170" s="76" t="s">
        <v>155</v>
      </c>
      <c r="B170" s="122">
        <v>3939046.24</v>
      </c>
    </row>
    <row r="171" spans="1:2" ht="12.95" customHeight="1" x14ac:dyDescent="0.25">
      <c r="A171" s="138" t="s">
        <v>185</v>
      </c>
      <c r="B171" s="123">
        <v>91.32</v>
      </c>
    </row>
    <row r="172" spans="1:2" ht="12.95" customHeight="1" x14ac:dyDescent="0.25">
      <c r="A172" s="76" t="s">
        <v>213</v>
      </c>
      <c r="B172" s="122">
        <v>0</v>
      </c>
    </row>
    <row r="173" spans="1:2" ht="12.95" customHeight="1" x14ac:dyDescent="0.25">
      <c r="A173" s="96" t="s">
        <v>207</v>
      </c>
      <c r="B173" s="115">
        <f>SUM(B156,B158,B167)</f>
        <v>92772137.480000019</v>
      </c>
    </row>
    <row r="174" spans="1:2" ht="12.95" customHeight="1" x14ac:dyDescent="0.25">
      <c r="A174" s="130" t="s">
        <v>52</v>
      </c>
      <c r="B174" s="115">
        <f>(B43+B76)-(B148+B153)</f>
        <v>92772137.479999989</v>
      </c>
    </row>
    <row r="175" spans="1:2" ht="12.95" customHeight="1" x14ac:dyDescent="0.25">
      <c r="A175" s="131" t="s">
        <v>8</v>
      </c>
      <c r="B175" s="141"/>
    </row>
    <row r="176" spans="1:2" ht="12.95" customHeight="1" x14ac:dyDescent="0.25">
      <c r="A176" s="112" t="s">
        <v>39</v>
      </c>
      <c r="B176" s="113"/>
    </row>
    <row r="177" spans="1:2" ht="12.95" customHeight="1" x14ac:dyDescent="0.25">
      <c r="A177" s="88" t="s">
        <v>37</v>
      </c>
      <c r="B177" s="140">
        <v>3487668.43</v>
      </c>
    </row>
    <row r="178" spans="1:2" ht="12.95" customHeight="1" x14ac:dyDescent="0.25">
      <c r="A178" s="88" t="s">
        <v>38</v>
      </c>
      <c r="B178" s="135">
        <v>0</v>
      </c>
    </row>
    <row r="179" spans="1:2" ht="12.95" customHeight="1" x14ac:dyDescent="0.25">
      <c r="A179" s="88" t="s">
        <v>48</v>
      </c>
      <c r="B179" s="127">
        <v>173947.15</v>
      </c>
    </row>
    <row r="180" spans="1:2" ht="12.95" customHeight="1" x14ac:dyDescent="0.25">
      <c r="A180" s="112" t="s">
        <v>40</v>
      </c>
      <c r="B180" s="114">
        <f>B177+B178+B179</f>
        <v>3661615.58</v>
      </c>
    </row>
    <row r="181" spans="1:2" x14ac:dyDescent="0.25">
      <c r="A181" s="149" t="s">
        <v>36</v>
      </c>
      <c r="B181" s="150"/>
    </row>
    <row r="182" spans="1:2" x14ac:dyDescent="0.25">
      <c r="A182" s="151"/>
      <c r="B182" s="152"/>
    </row>
    <row r="183" spans="1:2" x14ac:dyDescent="0.25">
      <c r="A183" s="153"/>
      <c r="B183" s="154"/>
    </row>
  </sheetData>
  <mergeCells count="10">
    <mergeCell ref="A22:B22"/>
    <mergeCell ref="B23:B24"/>
    <mergeCell ref="A181:B183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2025-07-08T12:03:01Z</cp:lastPrinted>
  <dcterms:created xsi:type="dcterms:W3CDTF">2021-09-23T15:15:02Z</dcterms:created>
  <dcterms:modified xsi:type="dcterms:W3CDTF">2025-07-17T11:41:47Z</dcterms:modified>
</cp:coreProperties>
</file>